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moller\Desktop\share\rapport\"/>
    </mc:Choice>
  </mc:AlternateContent>
  <bookViews>
    <workbookView xWindow="0" yWindow="0" windowWidth="16380" windowHeight="8190"/>
  </bookViews>
  <sheets>
    <sheet name="Rapport_global" sheetId="1" r:id="rId1"/>
    <sheet name="users" sheetId="2" r:id="rId2"/>
    <sheet name="1A" sheetId="3" r:id="rId3"/>
    <sheet name="1B" sheetId="4" r:id="rId4"/>
    <sheet name="2A" sheetId="5" r:id="rId5"/>
    <sheet name="2B" sheetId="6" r:id="rId6"/>
    <sheet name="Partie_2" sheetId="7" r:id="rId7"/>
    <sheet name="Partie_3" sheetId="8" r:id="rId8"/>
  </sheets>
  <calcPr calcId="152511" iterateDelta="1E-4"/>
  <fileRecoveryPr repairLoad="1"/>
</workbook>
</file>

<file path=xl/calcChain.xml><?xml version="1.0" encoding="utf-8"?>
<calcChain xmlns="http://schemas.openxmlformats.org/spreadsheetml/2006/main">
  <c r="Y15" i="1" l="1"/>
  <c r="X15" i="1"/>
  <c r="W15" i="1"/>
  <c r="V15" i="1"/>
  <c r="U15" i="1"/>
  <c r="T15" i="1"/>
  <c r="S15" i="1"/>
  <c r="R15" i="1"/>
  <c r="Q15" i="1"/>
  <c r="P15" i="1"/>
  <c r="O15" i="1"/>
  <c r="N15" i="1"/>
  <c r="M15" i="1"/>
  <c r="Z15" i="1"/>
  <c r="J15" i="1"/>
  <c r="F15" i="1"/>
  <c r="B15" i="1"/>
  <c r="D18" i="1"/>
  <c r="C18" i="1"/>
  <c r="B18" i="1"/>
  <c r="D17" i="1"/>
  <c r="C17" i="1"/>
  <c r="B17" i="1"/>
  <c r="D16" i="1"/>
  <c r="C16" i="1"/>
  <c r="B16" i="1"/>
  <c r="D15" i="1"/>
  <c r="C15" i="1"/>
  <c r="J14" i="1"/>
  <c r="K14" i="1" s="1"/>
  <c r="J13" i="1"/>
  <c r="K13" i="1" s="1"/>
  <c r="E15" i="1" l="1"/>
  <c r="I15" i="1"/>
  <c r="G15" i="1"/>
  <c r="K15" i="1"/>
  <c r="H15" i="1"/>
  <c r="L15" i="1"/>
</calcChain>
</file>

<file path=xl/sharedStrings.xml><?xml version="1.0" encoding="utf-8"?>
<sst xmlns="http://schemas.openxmlformats.org/spreadsheetml/2006/main" count="196" uniqueCount="116">
  <si>
    <t>Test d'entrée: version A2015</t>
  </si>
  <si>
    <t>Indicateurs retenus pour le suivi des résultats</t>
  </si>
  <si>
    <t>Identification</t>
  </si>
  <si>
    <t>Partie 1: accord et orthographe</t>
  </si>
  <si>
    <t>Partie 2: rédaction</t>
  </si>
  <si>
    <t>Partie 3: lecture et compréhension</t>
  </si>
  <si>
    <t>Nom</t>
  </si>
  <si>
    <t>NDA</t>
  </si>
  <si>
    <t>Version</t>
  </si>
  <si>
    <t>Résultat / pointage</t>
  </si>
  <si>
    <t>Résultat calculé en fréquence d'erreurs</t>
  </si>
  <si>
    <t>Nombre de mots rédigés</t>
  </si>
  <si>
    <t>Pointage obtenu par question</t>
  </si>
  <si>
    <t>Total en %</t>
  </si>
  <si>
    <t>NB de fautes bien repérées et bien corrigées</t>
  </si>
  <si>
    <t>NB de fautes bien repérées mais mal corrigées</t>
  </si>
  <si>
    <t>NB de fautes ajoutées</t>
  </si>
  <si>
    <t>NB de fautes oubliées</t>
  </si>
  <si>
    <t>NB de mots du texte corrigé</t>
  </si>
  <si>
    <t>NB total d'erreurs</t>
  </si>
  <si>
    <t>Fréquence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</si>
  <si>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</si>
  <si>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</si>
  <si>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</si>
  <si>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</si>
  <si>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</si>
  <si>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</si>
  <si>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</si>
  <si>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</si>
  <si>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</si>
  <si>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</si>
  <si>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</si>
  <si>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</si>
  <si>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ABCDEF</t>
  </si>
  <si>
    <t>ABC123456</t>
  </si>
  <si>
    <t>1A</t>
  </si>
  <si>
    <t>GHIJKL</t>
  </si>
  <si>
    <t>GHI78910</t>
  </si>
  <si>
    <t>1B</t>
  </si>
  <si>
    <t>username</t>
  </si>
  <si>
    <t>firstname</t>
  </si>
  <si>
    <t>lastname</t>
  </si>
  <si>
    <t>email</t>
  </si>
  <si>
    <t>password</t>
  </si>
  <si>
    <t>course1</t>
  </si>
  <si>
    <t>role1</t>
  </si>
  <si>
    <t>group1</t>
  </si>
  <si>
    <t>test12015</t>
  </si>
  <si>
    <t>test1</t>
  </si>
  <si>
    <t>cptest12015</t>
  </si>
  <si>
    <t>TCF-2015</t>
  </si>
  <si>
    <t>student</t>
  </si>
  <si>
    <t>test22015</t>
  </si>
  <si>
    <t>test2</t>
  </si>
  <si>
    <t>cptest22015</t>
  </si>
  <si>
    <t>test32015</t>
  </si>
  <si>
    <t>test3</t>
  </si>
  <si>
    <t>cptest32015</t>
  </si>
  <si>
    <t>2A</t>
  </si>
  <si>
    <t>test42015</t>
  </si>
  <si>
    <t>test4</t>
  </si>
  <si>
    <t>cptest42015</t>
  </si>
  <si>
    <t>2B</t>
  </si>
  <si>
    <t>test1 test1</t>
  </si>
  <si>
    <t>test2 test2</t>
  </si>
  <si>
    <t>test3 test3</t>
  </si>
  <si>
    <t>test4 test4</t>
  </si>
  <si>
    <t>Prénom</t>
  </si>
  <si>
    <t>Nom d'utilisateur</t>
  </si>
  <si>
    <t>Institution</t>
  </si>
  <si>
    <t>Département</t>
  </si>
  <si>
    <t>Adresse de courriel</t>
  </si>
  <si>
    <t>État</t>
  </si>
  <si>
    <t>Commencé le</t>
  </si>
  <si>
    <t>Terminé</t>
  </si>
  <si>
    <t>Temps utilisé</t>
  </si>
  <si>
    <t>Note/100,00</t>
  </si>
  <si>
    <t>19 novembre 2015  14:50</t>
  </si>
  <si>
    <t>19 novembre 2015  14:53</t>
  </si>
  <si>
    <t>3 min 54 s</t>
  </si>
  <si>
    <t>19 novembre 2015  15:00</t>
  </si>
  <si>
    <t>19 novembre 2015  15:01</t>
  </si>
  <si>
    <t>1 min 31 s</t>
  </si>
  <si>
    <t>24 novembre 2015  14:48</t>
  </si>
  <si>
    <t>24 novembre 2015  14:50</t>
  </si>
  <si>
    <t>1 min 45 s</t>
  </si>
  <si>
    <t>Réponse 1</t>
  </si>
  <si>
    <t>19 novembre 2015  14:54</t>
  </si>
  <si>
    <t>50 s</t>
  </si>
  <si>
    <t>Pas encore évalué</t>
  </si>
  <si>
    <t>19 novembre 2015  15:15</t>
  </si>
  <si>
    <t>14 s</t>
  </si>
  <si>
    <t>24 novembre 2015  14:51</t>
  </si>
  <si>
    <t>1 min 39 s</t>
  </si>
  <si>
    <t>Code P,</t>
  </si>
  <si>
    <t>nmoller+test1@crosemont,qc,ca</t>
  </si>
  <si>
    <t>nmoller+test2@crosemont,qc,ca</t>
  </si>
  <si>
    <t>nmoller+test3@crosemont,qc,ca</t>
  </si>
  <si>
    <t>nmoller+test4@crosemont,qc,ca</t>
  </si>
  <si>
    <t>Q, 1 /8,33</t>
  </si>
  <si>
    <t>Q, 2 /8,33</t>
  </si>
  <si>
    <t>Q, 3 /8,33</t>
  </si>
  <si>
    <t>Q, 4 /8,33</t>
  </si>
  <si>
    <t>Q, 5 /8,33</t>
  </si>
  <si>
    <t>Q, 6 /8,33</t>
  </si>
  <si>
    <t>Q, 7 /8,33</t>
  </si>
  <si>
    <t>Q, 8 /8,33</t>
  </si>
  <si>
    <t>Q, 9 /8,33</t>
  </si>
  <si>
    <t>Q, 10 /8,33</t>
  </si>
  <si>
    <t>Q, 11 /8,33</t>
  </si>
  <si>
    <t>Q, 12 /8,33</t>
  </si>
  <si>
    <t>(Mots:23)Écrire,,, je ne sais pas comment le faire, donc ce nest pas la parole écrite que je conçois qui passe la liberté,</t>
  </si>
  <si>
    <t>(Mots:2)Nimporte quoi,</t>
  </si>
  <si>
    <t>(Mots:41)Selon l’auteur Jean Larose, la littérature est « l’école par excellence de la liberté », Cest toute une affirmation dont je nai aucune idée ce quelle veut dire,
 Cependant, à ce moment, je ne me sens pas si libre que ça,</t>
  </si>
  <si>
    <t>(Mots:3)Nimporte quoi dautre,</t>
  </si>
  <si>
    <t>Total /72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</si>
</sst>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2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E7E6E6"/>
        <bgColor rgb="FFDAE3F3"/>
      </patternFill>
    </fill>
    <fill>
      <patternFill patternType="solid">
        <fgColor rgb="FFE2F0D9"/>
        <bgColor rgb="FFE7E6E6"/>
      </patternFill>
    </fill>
    <fill>
      <patternFill patternType="solid">
        <fgColor rgb="FFFBE5D6"/>
        <bgColor rgb="FFE7E6E6"/>
      </patternFill>
    </fill>
    <fill>
      <patternFill patternType="solid">
        <fgColor rgb="FFDAE3F3"/>
        <bgColor rgb="FFE7E6E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0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wrapText="1"/>
    </xf>
    <xf numFmtId="0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BE5D6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8"/>
  <sheetViews>
    <sheetView tabSelected="1" topLeftCell="A4" zoomScaleNormal="100" workbookViewId="0">
      <selection activeCell="E16" sqref="E16:Z18"/>
    </sheetView>
  </sheetViews>
  <sheetFormatPr baseColWidth="10" defaultColWidth="9.140625" defaultRowHeight="15" x14ac:dyDescent="0.25"/>
  <cols>
    <col min="1" max="1" width="16.140625"/>
    <col min="2" max="2" width="16.85546875"/>
    <col min="3" max="3" width="16.42578125"/>
    <col min="4" max="4" width="8.7109375"/>
    <col min="5" max="5" width="17.28515625"/>
    <col min="6" max="6" width="17"/>
    <col min="7" max="8" width="13.5703125"/>
    <col min="9" max="9" width="12.140625"/>
    <col min="10" max="10" width="10.140625"/>
    <col min="11" max="11" width="13.28515625"/>
    <col min="12" max="12" width="28.28515625" style="17" customWidth="1"/>
    <col min="13" max="13" width="6.5703125" bestFit="1" customWidth="1"/>
    <col min="14" max="21" width="3.42578125"/>
    <col min="22" max="24" width="4.42578125"/>
    <col min="25" max="25" width="11.5703125" bestFit="1" customWidth="1"/>
    <col min="26" max="1019" width="10.5703125"/>
  </cols>
  <sheetData>
    <row r="1" spans="1:26" ht="31.5" x14ac:dyDescent="0.5">
      <c r="A1" s="8" t="s">
        <v>0</v>
      </c>
      <c r="B1" s="9"/>
    </row>
    <row r="2" spans="1:26" x14ac:dyDescent="0.25">
      <c r="A2" s="9" t="s">
        <v>1</v>
      </c>
      <c r="B2" s="9"/>
    </row>
    <row r="8" spans="1:26" x14ac:dyDescent="0.25">
      <c r="A8" s="7" t="s">
        <v>2</v>
      </c>
      <c r="B8" s="7"/>
      <c r="C8" s="7"/>
      <c r="D8" s="6" t="s">
        <v>3</v>
      </c>
      <c r="E8" s="6"/>
      <c r="F8" s="6"/>
      <c r="G8" s="6"/>
      <c r="H8" s="6"/>
      <c r="I8" s="6"/>
      <c r="J8" s="6"/>
      <c r="K8" s="6"/>
      <c r="L8" s="18" t="s">
        <v>4</v>
      </c>
      <c r="M8" s="5" t="s">
        <v>5</v>
      </c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s="9" customFormat="1" ht="15" customHeight="1" x14ac:dyDescent="0.25">
      <c r="A9" s="4" t="s">
        <v>6</v>
      </c>
      <c r="B9" s="4" t="s">
        <v>7</v>
      </c>
      <c r="C9" s="4" t="s">
        <v>94</v>
      </c>
      <c r="D9" s="3" t="s">
        <v>8</v>
      </c>
      <c r="E9" s="2" t="s">
        <v>9</v>
      </c>
      <c r="F9" s="2"/>
      <c r="G9" s="2"/>
      <c r="H9" s="2"/>
      <c r="I9" s="1" t="s">
        <v>10</v>
      </c>
      <c r="J9" s="1"/>
      <c r="K9" s="1"/>
      <c r="L9" s="16" t="s">
        <v>11</v>
      </c>
      <c r="M9" s="4" t="s">
        <v>12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 t="s">
        <v>115</v>
      </c>
      <c r="Z9" s="4" t="s">
        <v>13</v>
      </c>
    </row>
    <row r="10" spans="1:26" ht="15" customHeight="1" x14ac:dyDescent="0.25">
      <c r="A10" s="4"/>
      <c r="B10" s="4"/>
      <c r="C10" s="4"/>
      <c r="D10" s="3"/>
      <c r="E10" s="3" t="s">
        <v>14</v>
      </c>
      <c r="F10" s="3" t="s">
        <v>15</v>
      </c>
      <c r="G10" s="3" t="s">
        <v>16</v>
      </c>
      <c r="H10" s="3" t="s">
        <v>17</v>
      </c>
      <c r="I10" s="3" t="s">
        <v>18</v>
      </c>
      <c r="J10" s="3" t="s">
        <v>19</v>
      </c>
      <c r="K10" s="4" t="s">
        <v>20</v>
      </c>
      <c r="L10" s="16"/>
      <c r="M10" s="4" t="s">
        <v>21</v>
      </c>
      <c r="N10" s="4" t="s">
        <v>22</v>
      </c>
      <c r="O10" s="4" t="s">
        <v>23</v>
      </c>
      <c r="P10" s="4" t="s">
        <v>24</v>
      </c>
      <c r="Q10" s="4" t="s">
        <v>25</v>
      </c>
      <c r="R10" s="4" t="s">
        <v>26</v>
      </c>
      <c r="S10" s="4" t="s">
        <v>27</v>
      </c>
      <c r="T10" s="4" t="s">
        <v>28</v>
      </c>
      <c r="U10" s="4" t="s">
        <v>29</v>
      </c>
      <c r="V10" s="4" t="s">
        <v>30</v>
      </c>
      <c r="W10" s="4" t="s">
        <v>31</v>
      </c>
      <c r="X10" s="4" t="s">
        <v>32</v>
      </c>
      <c r="Y10" s="4"/>
      <c r="Z10" s="4"/>
    </row>
    <row r="11" spans="1:26" ht="34.5" customHeight="1" x14ac:dyDescent="0.25">
      <c r="A11" s="4"/>
      <c r="B11" s="4"/>
      <c r="C11" s="4"/>
      <c r="D11" s="3"/>
      <c r="E11" s="3"/>
      <c r="F11" s="3"/>
      <c r="G11" s="3"/>
      <c r="H11" s="3"/>
      <c r="I11" s="3"/>
      <c r="J11" s="3"/>
      <c r="K11" s="4"/>
      <c r="L11" s="16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25">
      <c r="A12" s="4"/>
      <c r="B12" s="4"/>
      <c r="C12" s="4"/>
      <c r="D12" s="3"/>
      <c r="E12" s="3"/>
      <c r="F12" s="3"/>
      <c r="G12" s="3"/>
      <c r="H12" s="3"/>
      <c r="I12" s="3"/>
      <c r="J12" s="3"/>
      <c r="K12" s="4"/>
      <c r="L12" s="16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s="13" customFormat="1" x14ac:dyDescent="0.25">
      <c r="A13" s="10" t="s">
        <v>33</v>
      </c>
      <c r="B13" s="10">
        <v>123456</v>
      </c>
      <c r="C13" s="10" t="s">
        <v>34</v>
      </c>
      <c r="D13" s="11" t="s">
        <v>35</v>
      </c>
      <c r="E13" s="10">
        <v>18</v>
      </c>
      <c r="F13" s="10">
        <v>3</v>
      </c>
      <c r="G13" s="10">
        <v>4</v>
      </c>
      <c r="H13" s="10">
        <v>0</v>
      </c>
      <c r="I13" s="10">
        <v>424</v>
      </c>
      <c r="J13" s="10">
        <f>F13+G13+H13</f>
        <v>7</v>
      </c>
      <c r="K13" s="12">
        <f>I13/J13</f>
        <v>60.571428571428569</v>
      </c>
      <c r="L13" s="19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s="13" customFormat="1" x14ac:dyDescent="0.25">
      <c r="A14" s="10" t="s">
        <v>36</v>
      </c>
      <c r="B14" s="10">
        <v>7891011</v>
      </c>
      <c r="C14" s="10" t="s">
        <v>37</v>
      </c>
      <c r="D14" s="11" t="s">
        <v>38</v>
      </c>
      <c r="E14" s="10">
        <v>18</v>
      </c>
      <c r="F14" s="10">
        <v>5</v>
      </c>
      <c r="G14" s="10">
        <v>8</v>
      </c>
      <c r="H14" s="10">
        <v>0</v>
      </c>
      <c r="I14" s="10">
        <v>424</v>
      </c>
      <c r="J14" s="10">
        <f>F14+G14+H14</f>
        <v>13</v>
      </c>
      <c r="K14" s="12">
        <f>I14/J14</f>
        <v>32.615384615384613</v>
      </c>
      <c r="L14" s="19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120" x14ac:dyDescent="0.25">
      <c r="B15" t="str">
        <f>users!A2</f>
        <v>test12015</v>
      </c>
      <c r="C15" t="str">
        <f>users!E2</f>
        <v>cptest12015</v>
      </c>
      <c r="D15" t="str">
        <f>users!H2</f>
        <v>1A</v>
      </c>
      <c r="E15">
        <f>IF(ISNUMBER(VLOOKUP($B15, '1A'!$A$1:$I$500,3,FALSE)) = TRUE, VLOOKUP($B15, '1A'!$A$1:$I$500,3,FALSE),IF(ISNUMBER(VLOOKUP($B15, '1B'!$A$1:$I$500,3,FALSE)) = TRUE, VLOOKUP($B15, '1B'!$A$1:$I$500,3,FALSE), IF(ISNUMBER(VLOOKUP($B15, '2A'!$A$1:$I$500,3,FALSE)) = TRUE, VLOOKUP($B15, '2A'!$A$1:$I$500,3,FALSE),IF(ISNUMBER(VLOOKUP($B15, '2B'!$A$1:$I$500,3,FALSE)) = TRUE, VLOOKUP($B15, '2B'!$A$1:$I$500,3,FALSE), "Erreur part 1"))))</f>
        <v>22</v>
      </c>
      <c r="F15">
        <f>IF(ISNUMBER(VLOOKUP($B15, '1A'!$A$1:$I$500,4,FALSE)) = TRUE, VLOOKUP($B15, '1A'!$A$1:$I$500,4,FALSE),IF(ISNUMBER(VLOOKUP($B15, '1B'!$A$1:$I$500,4,FALSE)) = TRUE, VLOOKUP($B15, '1B'!$A$1:$I$500,4,FALSE), IF(ISNUMBER(VLOOKUP($B15, '2A'!$A$1:$I$500,4,FALSE)) = TRUE, VLOOKUP($B15, '2A'!$A$1:$I$500,4,FALSE),IF(ISNUMBER(VLOOKUP($B15, '2B'!$A$1:$I$500,4,FALSE)) = TRUE, VLOOKUP($B15, '2B'!$A$1:$I$500,4,FALSE), "Erreur part 1"))))</f>
        <v>0</v>
      </c>
      <c r="G15">
        <f>IF(ISNUMBER(VLOOKUP($B15, '1A'!$A$1:$I$500,5,FALSE)) = TRUE, VLOOKUP($B15, '1A'!$A$1:$I$500,5,FALSE),IF(ISNUMBER(VLOOKUP($B15, '1B'!$A$1:$I$500,5,FALSE)) = TRUE, VLOOKUP($B15, '1B'!$A$1:$I$500,5,FALSE), IF(ISNUMBER(VLOOKUP($B15, '2A'!$A$1:$I$500,5,FALSE)) = TRUE, VLOOKUP($B15, '2A'!$A$1:$I$500,5,FALSE),IF(ISNUMBER(VLOOKUP($B15, '2B'!$A$1:$I$500,5,FALSE)) = TRUE, VLOOKUP($B15, '2B'!$A$1:$I$500,5,FALSE), "Erreur part 1"))))</f>
        <v>1</v>
      </c>
      <c r="H15">
        <f>IF(ISNUMBER(VLOOKUP($B15, '1A'!$A$1:$I$500,6,FALSE)) = TRUE, VLOOKUP($B15, '1A'!$A$1:$I$500,6,FALSE),IF(ISNUMBER(VLOOKUP($B15, '1B'!$A$1:$I$500,6,FALSE)) = TRUE, VLOOKUP($B15, '1B'!$A$1:$I$500,6,FALSE), IF(ISNUMBER(VLOOKUP($B15, '2A'!$A$1:$I$500,6,FALSE)) = TRUE, VLOOKUP($B15, '2A'!$A$1:$I$500,6,FALSE),IF(ISNUMBER(VLOOKUP($B15, '2B'!$A$1:$I$500,6,FALSE)) = TRUE, VLOOKUP($B15, '2B'!$A$1:$I$500,6,FALSE), "Erreur part 1"))))</f>
        <v>3</v>
      </c>
      <c r="I15">
        <f>IF(ISNUMBER(VLOOKUP($B15, '1A'!$A$1:$I$500,7,FALSE)) = TRUE, VLOOKUP($B15, '1A'!$A$1:$I$500,7,FALSE),IF(ISNUMBER(VLOOKUP($B15, '1B'!$A$1:$I$500,7,FALSE)) = TRUE, VLOOKUP($B15, '1B'!$A$1:$I$500,7,FALSE), IF(ISNUMBER(VLOOKUP($B15, '2A'!$A$1:$I$500,7,FALSE)) = TRUE, VLOOKUP($B15, '2A'!$A$1:$I$500,7,FALSE),IF(ISNUMBER(VLOOKUP($B15, '2B'!$A$1:$I$500,7,FALSE)) = TRUE, VLOOKUP($B15, '2B'!$A$1:$I$500,7,FALSE), "Erreur part 1"))))</f>
        <v>457</v>
      </c>
      <c r="J15">
        <f>IF(ISNUMBER(VLOOKUP($B15, '1A'!$A$1:$I$500,8,FALSE)) = TRUE, VLOOKUP($B15, '1A'!$A$1:$I$500,8,FALSE),IF(ISNUMBER(VLOOKUP($B15, '1B'!$A$1:$I$500,8,FALSE)) = TRUE, VLOOKUP($B15, '1B'!$A$1:$I$500,8,FALSE), IF(ISNUMBER(VLOOKUP($B15, '2A'!$A$1:$I$500,8,FALSE)) = TRUE, VLOOKUP($B15, '2A'!$A$1:$I$500,8,FALSE),IF(ISNUMBER(VLOOKUP($B15, '2B'!$A$1:$I$500,8,FALSE)) = TRUE, VLOOKUP($B15, '2B'!$A$1:$I$500,8,FALSE), "Erreur part 1"))))</f>
        <v>4</v>
      </c>
      <c r="K15">
        <f>IF(ISNUMBER(VLOOKUP($B15, '1A'!$A$1:$I$500,9,FALSE)) = TRUE, VLOOKUP($B15, '1A'!$A$1:$I$500,9,FALSE),IF(ISNUMBER(VLOOKUP($B15, '1B'!$A$1:$I$500,9,FALSE)) = TRUE, VLOOKUP($B15, '1B'!$A$1:$I$500,9,FALSE), IF(ISNUMBER(VLOOKUP($B15, '2A'!$A$1:$I$500,9,FALSE)) = TRUE, VLOOKUP($B15, '2A'!$A$1:$I$500,9,FALSE),IF(ISNUMBER(VLOOKUP($B15, '2B'!$A$1:$I$500,9,FALSE)) = TRUE, VLOOKUP($B15, '2B'!$A$1:$I$500,9,FALSE), "Erreur part 1"))))</f>
        <v>114.3</v>
      </c>
      <c r="L15" s="17" t="str">
        <f>IF(ISNA(VLOOKUP($B15,Partie_3!$C$2:$L$1000,10,FALSE))=TRUE, "No part 3", VLOOKUP($B15, Partie_3!$C$2:$L$1000,10,FALSE))</f>
        <v>(Mots:41)Selon l’auteur Jean Larose, la littérature est « l’école par excellence de la liberté », Cest toute une affirmation dont je nai aucune idée ce quelle veut dire,
 Cependant, à ce moment, je ne me sens pas si libre que ça,</v>
      </c>
      <c r="M15" s="20">
        <f>IF(ISNA(VLOOKUP($B15,Partie_2!$C$2:$W$5000,10,FALSE))=TRUE, "No part 2", VLOOKUP($B15,Partie_2!$C$2:$W$5000,10,FALSE)*6/8.33)</f>
        <v>6</v>
      </c>
      <c r="N15" s="20">
        <f>IF(ISNA(VLOOKUP($B15,Partie_2!$C$2:$W$5000,11,FALSE))=TRUE, "No part 2", VLOOKUP($B15,Partie_2!$C$2:$W$5000,11,FALSE)*6/8.33)</f>
        <v>0</v>
      </c>
      <c r="O15" s="20">
        <f>IF(ISNA(VLOOKUP($B15,Partie_2!$C$2:$W$5000,12,FALSE))=TRUE, "No part 2", VLOOKUP($B15,Partie_2!$C$2:$W$5000,12,FALSE)*6/8.33)</f>
        <v>3.0036014405762304</v>
      </c>
      <c r="P15" s="20">
        <f>IF(ISNA(VLOOKUP($B15,Partie_2!$C$2:$W$5000,13,FALSE))=TRUE, "No part 2", VLOOKUP($B15,Partie_2!$C$2:$W$5000,13,FALSE)*6/8.33)</f>
        <v>6</v>
      </c>
      <c r="Q15" s="20">
        <f>IF(ISNA(VLOOKUP($B15,Partie_2!$C$2:$W$5000,14,FALSE))=TRUE, "No part 2", VLOOKUP($B15,Partie_2!$C$2:$W$5000,14,FALSE)*6/8.33)</f>
        <v>6</v>
      </c>
      <c r="R15" s="20">
        <f>IF(ISNA(VLOOKUP($B15,Partie_2!$C$2:$W$5000,15,FALSE))=TRUE, "No part 2", VLOOKUP($B15,Partie_2!$C$2:$W$5000,15,FALSE)*6/8.33)</f>
        <v>6</v>
      </c>
      <c r="S15" s="20">
        <f>IF(ISNA(VLOOKUP($B15,Partie_2!$C$2:$W$5000,16,FALSE))=TRUE, "No part 2", VLOOKUP($B15,Partie_2!$C$2:$W$5000,16,FALSE)*6/8.33)</f>
        <v>6</v>
      </c>
      <c r="T15" s="20">
        <f>IF(ISNA(VLOOKUP($B15,Partie_2!$C$2:$W$5000,17,FALSE))=TRUE, "No part 2", VLOOKUP($B15,Partie_2!$C$2:$W$5000,17,FALSE)*6/8.33)</f>
        <v>6</v>
      </c>
      <c r="U15" s="20">
        <f>IF(ISNA(VLOOKUP($B15,Partie_2!$C$2:$W$5000,18,FALSE))=TRUE, "No part 2", VLOOKUP($B15,Partie_2!$C$2:$W$5000,18,FALSE)*6/8.33)</f>
        <v>3.0036014405762304</v>
      </c>
      <c r="V15" s="20">
        <f>IF(ISNA(VLOOKUP($B15,Partie_2!$C$2:$W$5000,19,FALSE))=TRUE, "No part 2", VLOOKUP($B15,Partie_2!$C$2:$W$5000,19,FALSE)*6/8.33)</f>
        <v>6</v>
      </c>
      <c r="W15" s="20">
        <f>IF(ISNA(VLOOKUP($B15,Partie_2!$C$2:$W$5000,20,FALSE))=TRUE, "No part 2", VLOOKUP($B15,Partie_2!$C$2:$W$5000,20,FALSE)*6/8.33)</f>
        <v>6</v>
      </c>
      <c r="X15" s="20">
        <f>IF(ISNA(VLOOKUP($B15,Partie_2!$C$2:$W$5000,21,FALSE))=TRUE, "No part 2", VLOOKUP($B15,Partie_2!$C$2:$W$5000,21,FALSE)*6/8.33)</f>
        <v>3.0036014405762304</v>
      </c>
      <c r="Y15" s="20">
        <f>ROUNDDOWN(SUM(M15:X15),0)</f>
        <v>57</v>
      </c>
      <c r="Z15" s="20">
        <f>IF(ISNA(VLOOKUP($B15,Partie_2!$C$2:$W$5000,9,FALSE))=TRUE, "No part 2", VLOOKUP($B15,Partie_2!$C$2:$W$5000,9,FALSE))</f>
        <v>79.17</v>
      </c>
    </row>
    <row r="16" spans="1:26" x14ac:dyDescent="0.25">
      <c r="B16" t="str">
        <f>users!A3</f>
        <v>test22015</v>
      </c>
      <c r="C16" t="str">
        <f>users!E3</f>
        <v>cptest22015</v>
      </c>
      <c r="D16" t="str">
        <f>users!H3</f>
        <v>1B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2:26" x14ac:dyDescent="0.25">
      <c r="B17" t="str">
        <f>users!A4</f>
        <v>test32015</v>
      </c>
      <c r="C17" t="str">
        <f>users!E4</f>
        <v>cptest32015</v>
      </c>
      <c r="D17" t="str">
        <f>users!H4</f>
        <v>2A</v>
      </c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2:26" x14ac:dyDescent="0.25">
      <c r="B18" t="str">
        <f>users!A5</f>
        <v>test42015</v>
      </c>
      <c r="C18" t="str">
        <f>users!E5</f>
        <v>cptest42015</v>
      </c>
      <c r="D18" t="str">
        <f>users!H5</f>
        <v>2B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</sheetData>
  <mergeCells count="32">
    <mergeCell ref="X10:X12"/>
    <mergeCell ref="S10:S12"/>
    <mergeCell ref="T10:T12"/>
    <mergeCell ref="U10:U12"/>
    <mergeCell ref="V10:V12"/>
    <mergeCell ref="W10:W12"/>
    <mergeCell ref="N10:N12"/>
    <mergeCell ref="O10:O12"/>
    <mergeCell ref="P10:P12"/>
    <mergeCell ref="Q10:Q12"/>
    <mergeCell ref="R10:R12"/>
    <mergeCell ref="H10:H12"/>
    <mergeCell ref="I10:I12"/>
    <mergeCell ref="J10:J12"/>
    <mergeCell ref="K10:K12"/>
    <mergeCell ref="M10:M12"/>
    <mergeCell ref="A8:C8"/>
    <mergeCell ref="D8:K8"/>
    <mergeCell ref="M8:Z8"/>
    <mergeCell ref="A9:A12"/>
    <mergeCell ref="B9:B12"/>
    <mergeCell ref="C9:C12"/>
    <mergeCell ref="D9:D12"/>
    <mergeCell ref="E9:H9"/>
    <mergeCell ref="I9:K9"/>
    <mergeCell ref="L9:L12"/>
    <mergeCell ref="M9:X9"/>
    <mergeCell ref="Y9:Y12"/>
    <mergeCell ref="Z9:Z12"/>
    <mergeCell ref="E10:E12"/>
    <mergeCell ref="F10:F12"/>
    <mergeCell ref="G10:G12"/>
  </mergeCells>
  <pageMargins left="0.25" right="0.25" top="0.75" bottom="0.75" header="0.51180555555555496" footer="0.51180555555555496"/>
  <pageSetup firstPageNumber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zoomScaleNormal="100" workbookViewId="0">
      <selection activeCell="I3" sqref="I3"/>
    </sheetView>
  </sheetViews>
  <sheetFormatPr baseColWidth="10" defaultColWidth="9.140625" defaultRowHeight="15" x14ac:dyDescent="0.25"/>
  <cols>
    <col min="1" max="1" width="10"/>
    <col min="4" max="4" width="28.5703125"/>
    <col min="5" max="5" width="12"/>
    <col min="7" max="7" width="7.7109375"/>
    <col min="8" max="8" width="7.140625"/>
  </cols>
  <sheetData>
    <row r="1" spans="1:8" x14ac:dyDescent="0.25">
      <c r="A1" t="s">
        <v>39</v>
      </c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</row>
    <row r="2" spans="1:8" x14ac:dyDescent="0.25">
      <c r="A2" t="s">
        <v>47</v>
      </c>
      <c r="B2" t="s">
        <v>48</v>
      </c>
      <c r="C2" t="s">
        <v>48</v>
      </c>
      <c r="D2" t="s">
        <v>95</v>
      </c>
      <c r="E2" t="s">
        <v>49</v>
      </c>
      <c r="F2" t="s">
        <v>50</v>
      </c>
      <c r="G2" t="s">
        <v>51</v>
      </c>
      <c r="H2" t="s">
        <v>35</v>
      </c>
    </row>
    <row r="3" spans="1:8" x14ac:dyDescent="0.25">
      <c r="A3" t="s">
        <v>52</v>
      </c>
      <c r="B3" t="s">
        <v>53</v>
      </c>
      <c r="C3" t="s">
        <v>53</v>
      </c>
      <c r="D3" t="s">
        <v>96</v>
      </c>
      <c r="E3" s="14" t="s">
        <v>54</v>
      </c>
      <c r="F3" t="s">
        <v>50</v>
      </c>
      <c r="G3" t="s">
        <v>51</v>
      </c>
      <c r="H3" t="s">
        <v>38</v>
      </c>
    </row>
    <row r="4" spans="1:8" x14ac:dyDescent="0.25">
      <c r="A4" t="s">
        <v>55</v>
      </c>
      <c r="B4" t="s">
        <v>56</v>
      </c>
      <c r="C4" t="s">
        <v>56</v>
      </c>
      <c r="D4" t="s">
        <v>97</v>
      </c>
      <c r="E4" s="14" t="s">
        <v>57</v>
      </c>
      <c r="F4" t="s">
        <v>50</v>
      </c>
      <c r="G4" t="s">
        <v>51</v>
      </c>
      <c r="H4" t="s">
        <v>58</v>
      </c>
    </row>
    <row r="5" spans="1:8" x14ac:dyDescent="0.25">
      <c r="A5" t="s">
        <v>59</v>
      </c>
      <c r="B5" t="s">
        <v>60</v>
      </c>
      <c r="C5" t="s">
        <v>60</v>
      </c>
      <c r="D5" t="s">
        <v>98</v>
      </c>
      <c r="E5" s="14" t="s">
        <v>61</v>
      </c>
      <c r="F5" t="s">
        <v>50</v>
      </c>
      <c r="G5" t="s">
        <v>51</v>
      </c>
      <c r="H5" t="s">
        <v>62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zoomScaleNormal="100" workbookViewId="0">
      <selection activeCell="I1" sqref="I1:I1048576"/>
    </sheetView>
  </sheetViews>
  <sheetFormatPr baseColWidth="10" defaultColWidth="9.140625" defaultRowHeight="15" x14ac:dyDescent="0.25"/>
  <cols>
    <col min="1" max="1" width="10"/>
    <col min="2" max="2" width="10.42578125"/>
    <col min="3" max="3" width="3.42578125"/>
    <col min="4" max="6" width="2.28515625"/>
    <col min="7" max="7" width="4.5703125"/>
    <col min="8" max="8" width="2.28515625"/>
    <col min="9" max="9" width="6.140625"/>
  </cols>
  <sheetData>
    <row r="1" spans="1:9" x14ac:dyDescent="0.25">
      <c r="A1" t="s">
        <v>47</v>
      </c>
      <c r="B1" t="s">
        <v>63</v>
      </c>
      <c r="C1">
        <v>22</v>
      </c>
      <c r="D1">
        <v>0</v>
      </c>
      <c r="E1">
        <v>1</v>
      </c>
      <c r="F1">
        <v>3</v>
      </c>
      <c r="G1">
        <v>457</v>
      </c>
      <c r="H1">
        <v>4</v>
      </c>
      <c r="I1">
        <v>114.3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zoomScaleNormal="100" workbookViewId="0"/>
  </sheetViews>
  <sheetFormatPr baseColWidth="10" defaultColWidth="9.140625" defaultRowHeight="15" x14ac:dyDescent="0.25"/>
  <cols>
    <col min="1" max="1" width="7.28515625"/>
    <col min="2" max="2" width="7.85546875"/>
    <col min="3" max="3" width="2.7109375"/>
    <col min="4" max="6" width="2"/>
    <col min="7" max="7" width="4" bestFit="1" customWidth="1"/>
    <col min="8" max="8" width="2"/>
    <col min="9" max="9" width="4.5703125"/>
  </cols>
  <sheetData>
    <row r="1" spans="1:9" x14ac:dyDescent="0.25">
      <c r="A1" t="s">
        <v>52</v>
      </c>
      <c r="B1" t="s">
        <v>64</v>
      </c>
      <c r="C1">
        <v>23</v>
      </c>
      <c r="D1">
        <v>0</v>
      </c>
      <c r="E1">
        <v>1</v>
      </c>
      <c r="F1">
        <v>2</v>
      </c>
      <c r="G1">
        <v>457</v>
      </c>
      <c r="H1">
        <v>3</v>
      </c>
      <c r="I1">
        <v>152.30000000000001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Roman,Normal"&amp;12&amp;A</oddHeader>
    <oddFooter>&amp;C&amp;"Times New Roman,Normal"&amp;12Page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zoomScaleNormal="100" workbookViewId="0"/>
  </sheetViews>
  <sheetFormatPr baseColWidth="10" defaultColWidth="9.140625" defaultRowHeight="15" x14ac:dyDescent="0.25"/>
  <cols>
    <col min="1" max="1" width="7.28515625"/>
    <col min="2" max="2" width="7.85546875"/>
    <col min="3" max="3" width="2.7109375"/>
    <col min="4" max="6" width="2"/>
    <col min="7" max="7" width="4" bestFit="1" customWidth="1"/>
    <col min="8" max="8" width="2"/>
    <col min="9" max="9" width="3.85546875"/>
  </cols>
  <sheetData>
    <row r="1" spans="1:9" x14ac:dyDescent="0.25">
      <c r="A1" t="s">
        <v>55</v>
      </c>
      <c r="B1" t="s">
        <v>65</v>
      </c>
      <c r="C1">
        <v>20</v>
      </c>
      <c r="D1">
        <v>1</v>
      </c>
      <c r="E1">
        <v>1</v>
      </c>
      <c r="F1">
        <v>4</v>
      </c>
      <c r="G1">
        <v>471</v>
      </c>
      <c r="H1">
        <v>6</v>
      </c>
      <c r="I1">
        <v>78.5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Roman,Normal"&amp;12&amp;A</oddHeader>
    <oddFooter>&amp;C&amp;"Times New Roman,Normal"&amp;12Page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zoomScaleNormal="100" workbookViewId="0"/>
  </sheetViews>
  <sheetFormatPr baseColWidth="10" defaultColWidth="9.140625" defaultRowHeight="15" x14ac:dyDescent="0.25"/>
  <cols>
    <col min="1" max="1" width="7.28515625"/>
    <col min="2" max="2" width="7.85546875"/>
    <col min="3" max="3" width="2.7109375"/>
    <col min="4" max="6" width="2"/>
    <col min="7" max="7" width="4" bestFit="1" customWidth="1"/>
    <col min="8" max="8" width="2"/>
    <col min="9" max="9" width="3.85546875"/>
  </cols>
  <sheetData>
    <row r="1" spans="1:9" x14ac:dyDescent="0.25">
      <c r="A1" t="s">
        <v>59</v>
      </c>
      <c r="B1" t="s">
        <v>66</v>
      </c>
      <c r="C1">
        <v>20</v>
      </c>
      <c r="D1">
        <v>1</v>
      </c>
      <c r="E1">
        <v>1</v>
      </c>
      <c r="F1">
        <v>4</v>
      </c>
      <c r="G1">
        <v>471</v>
      </c>
      <c r="H1">
        <v>6</v>
      </c>
      <c r="I1">
        <v>78.5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Roman,Normal"&amp;12&amp;A</oddHeader>
    <oddFooter>&amp;C&amp;"Times New Roman,Normal"&amp;12Page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"/>
  <sheetViews>
    <sheetView zoomScaleNormal="100" workbookViewId="0">
      <selection activeCell="C2" sqref="C2"/>
    </sheetView>
  </sheetViews>
  <sheetFormatPr baseColWidth="10" defaultColWidth="9.140625" defaultRowHeight="15" x14ac:dyDescent="0.25"/>
  <cols>
    <col min="1" max="1" width="11.7109375"/>
    <col min="2" max="2" width="6"/>
    <col min="3" max="3" width="11.42578125"/>
    <col min="4" max="4" width="7.28515625"/>
    <col min="6" max="6" width="21.42578125"/>
    <col min="7" max="7" width="6"/>
    <col min="8" max="9" width="16.85546875"/>
    <col min="10" max="10" width="9.28515625"/>
    <col min="11" max="11" width="8.7109375"/>
    <col min="12" max="20" width="7.42578125"/>
    <col min="21" max="23" width="8.140625"/>
  </cols>
  <sheetData>
    <row r="1" spans="1:23" x14ac:dyDescent="0.25">
      <c r="A1" t="s">
        <v>6</v>
      </c>
      <c r="B1" t="s">
        <v>67</v>
      </c>
      <c r="C1" t="s">
        <v>68</v>
      </c>
      <c r="D1" t="s">
        <v>69</v>
      </c>
      <c r="E1" t="s">
        <v>70</v>
      </c>
      <c r="F1" t="s">
        <v>71</v>
      </c>
      <c r="G1" t="s">
        <v>72</v>
      </c>
      <c r="H1" t="s">
        <v>73</v>
      </c>
      <c r="I1" t="s">
        <v>74</v>
      </c>
      <c r="J1" t="s">
        <v>75</v>
      </c>
      <c r="K1" t="s">
        <v>76</v>
      </c>
      <c r="L1" t="s">
        <v>99</v>
      </c>
      <c r="M1" t="s">
        <v>100</v>
      </c>
      <c r="N1" t="s">
        <v>101</v>
      </c>
      <c r="O1" t="s">
        <v>102</v>
      </c>
      <c r="P1" t="s">
        <v>103</v>
      </c>
      <c r="Q1" t="s">
        <v>104</v>
      </c>
      <c r="R1" t="s">
        <v>105</v>
      </c>
      <c r="S1" t="s">
        <v>106</v>
      </c>
      <c r="T1" t="s">
        <v>107</v>
      </c>
      <c r="U1" t="s">
        <v>108</v>
      </c>
      <c r="V1" t="s">
        <v>109</v>
      </c>
      <c r="W1" t="s">
        <v>110</v>
      </c>
    </row>
    <row r="2" spans="1:23" x14ac:dyDescent="0.25">
      <c r="A2" t="s">
        <v>60</v>
      </c>
      <c r="B2" t="s">
        <v>60</v>
      </c>
      <c r="C2" t="s">
        <v>59</v>
      </c>
      <c r="F2" t="s">
        <v>98</v>
      </c>
      <c r="G2" t="s">
        <v>74</v>
      </c>
      <c r="H2" t="s">
        <v>77</v>
      </c>
      <c r="I2" t="s">
        <v>78</v>
      </c>
      <c r="J2" t="s">
        <v>79</v>
      </c>
      <c r="K2">
        <v>75</v>
      </c>
      <c r="L2">
        <v>8.33</v>
      </c>
      <c r="M2">
        <v>0</v>
      </c>
      <c r="N2">
        <v>4.17</v>
      </c>
      <c r="O2">
        <v>4.17</v>
      </c>
      <c r="P2">
        <v>8.33</v>
      </c>
      <c r="Q2">
        <v>8.33</v>
      </c>
      <c r="R2">
        <v>8.33</v>
      </c>
      <c r="S2">
        <v>8.33</v>
      </c>
      <c r="T2">
        <v>8.33</v>
      </c>
      <c r="U2">
        <v>4.17</v>
      </c>
      <c r="V2">
        <v>8.33</v>
      </c>
      <c r="W2">
        <v>4.17</v>
      </c>
    </row>
    <row r="3" spans="1:23" x14ac:dyDescent="0.25">
      <c r="A3" t="s">
        <v>53</v>
      </c>
      <c r="B3" t="s">
        <v>53</v>
      </c>
      <c r="C3" t="s">
        <v>52</v>
      </c>
      <c r="F3" t="s">
        <v>96</v>
      </c>
      <c r="G3" t="s">
        <v>74</v>
      </c>
      <c r="H3" t="s">
        <v>80</v>
      </c>
      <c r="I3" t="s">
        <v>81</v>
      </c>
      <c r="J3" t="s">
        <v>82</v>
      </c>
      <c r="K3">
        <v>66.67</v>
      </c>
      <c r="L3">
        <v>8.33</v>
      </c>
      <c r="M3">
        <v>0</v>
      </c>
      <c r="N3">
        <v>4.17</v>
      </c>
      <c r="O3">
        <v>4.17</v>
      </c>
      <c r="P3">
        <v>4.17</v>
      </c>
      <c r="Q3">
        <v>4.17</v>
      </c>
      <c r="R3">
        <v>8.33</v>
      </c>
      <c r="S3">
        <v>4.17</v>
      </c>
      <c r="T3">
        <v>4.17</v>
      </c>
      <c r="U3">
        <v>8.33</v>
      </c>
      <c r="V3">
        <v>8.33</v>
      </c>
      <c r="W3">
        <v>8.33</v>
      </c>
    </row>
    <row r="4" spans="1:23" x14ac:dyDescent="0.25">
      <c r="A4" t="s">
        <v>48</v>
      </c>
      <c r="B4" t="s">
        <v>48</v>
      </c>
      <c r="C4" t="s">
        <v>47</v>
      </c>
      <c r="F4" t="s">
        <v>95</v>
      </c>
      <c r="G4" t="s">
        <v>74</v>
      </c>
      <c r="H4" t="s">
        <v>83</v>
      </c>
      <c r="I4" t="s">
        <v>84</v>
      </c>
      <c r="J4" t="s">
        <v>85</v>
      </c>
      <c r="K4">
        <v>79.17</v>
      </c>
      <c r="L4">
        <v>8.33</v>
      </c>
      <c r="M4">
        <v>0</v>
      </c>
      <c r="N4">
        <v>4.17</v>
      </c>
      <c r="O4">
        <v>8.33</v>
      </c>
      <c r="P4">
        <v>8.33</v>
      </c>
      <c r="Q4">
        <v>8.33</v>
      </c>
      <c r="R4">
        <v>8.33</v>
      </c>
      <c r="S4">
        <v>8.33</v>
      </c>
      <c r="T4">
        <v>4.17</v>
      </c>
      <c r="U4">
        <v>8.33</v>
      </c>
      <c r="V4">
        <v>8.33</v>
      </c>
      <c r="W4">
        <v>4.17</v>
      </c>
    </row>
    <row r="5" spans="1:23" x14ac:dyDescent="0.25">
      <c r="A5" t="s">
        <v>56</v>
      </c>
      <c r="B5" t="s">
        <v>56</v>
      </c>
      <c r="C5" t="s">
        <v>55</v>
      </c>
      <c r="F5" t="s">
        <v>97</v>
      </c>
      <c r="G5" t="s">
        <v>74</v>
      </c>
      <c r="H5" t="s">
        <v>80</v>
      </c>
      <c r="I5" t="s">
        <v>81</v>
      </c>
      <c r="J5" t="s">
        <v>82</v>
      </c>
      <c r="K5">
        <v>66.67</v>
      </c>
      <c r="L5">
        <v>8.33</v>
      </c>
      <c r="M5">
        <v>0</v>
      </c>
      <c r="N5">
        <v>4.17</v>
      </c>
      <c r="O5">
        <v>4.17</v>
      </c>
      <c r="P5">
        <v>4.17</v>
      </c>
      <c r="Q5">
        <v>4.17</v>
      </c>
      <c r="R5">
        <v>8.33</v>
      </c>
      <c r="S5">
        <v>4.17</v>
      </c>
      <c r="T5">
        <v>4.17</v>
      </c>
      <c r="U5">
        <v>8.33</v>
      </c>
      <c r="V5">
        <v>8.33</v>
      </c>
      <c r="W5">
        <v>8.33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Roman,Normal"&amp;12&amp;A</oddHeader>
    <oddFooter>&amp;C&amp;"Times New Roman,Normal"&amp;12Page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zoomScaleNormal="100" workbookViewId="0">
      <selection activeCell="D9" sqref="D9"/>
    </sheetView>
  </sheetViews>
  <sheetFormatPr baseColWidth="10" defaultColWidth="9.140625" defaultRowHeight="15" x14ac:dyDescent="0.25"/>
  <cols>
    <col min="1" max="1" width="5.5703125"/>
    <col min="2" max="2" width="7.42578125"/>
    <col min="3" max="3" width="15.5703125"/>
    <col min="4" max="4" width="7.28515625"/>
    <col min="6" max="6" width="21.42578125"/>
    <col min="7" max="7" width="6"/>
    <col min="8" max="9" width="16.85546875"/>
    <col min="10" max="10" width="9.28515625"/>
    <col min="11" max="11" width="12.7109375"/>
    <col min="12" max="12" width="139"/>
  </cols>
  <sheetData>
    <row r="1" spans="1:12" x14ac:dyDescent="0.25">
      <c r="A1" t="s">
        <v>6</v>
      </c>
      <c r="B1" t="s">
        <v>67</v>
      </c>
      <c r="C1" t="s">
        <v>68</v>
      </c>
      <c r="D1" t="s">
        <v>69</v>
      </c>
      <c r="E1" t="s">
        <v>70</v>
      </c>
      <c r="F1" t="s">
        <v>71</v>
      </c>
      <c r="G1" t="s">
        <v>72</v>
      </c>
      <c r="H1" t="s">
        <v>73</v>
      </c>
      <c r="I1" t="s">
        <v>74</v>
      </c>
      <c r="J1" t="s">
        <v>75</v>
      </c>
      <c r="K1" t="s">
        <v>76</v>
      </c>
      <c r="L1" t="s">
        <v>86</v>
      </c>
    </row>
    <row r="2" spans="1:12" x14ac:dyDescent="0.25">
      <c r="A2" t="s">
        <v>60</v>
      </c>
      <c r="B2" t="s">
        <v>60</v>
      </c>
      <c r="C2" t="s">
        <v>59</v>
      </c>
      <c r="F2" t="s">
        <v>98</v>
      </c>
      <c r="G2" t="s">
        <v>74</v>
      </c>
      <c r="H2" t="s">
        <v>87</v>
      </c>
      <c r="I2" t="s">
        <v>87</v>
      </c>
      <c r="J2" t="s">
        <v>88</v>
      </c>
      <c r="K2" t="s">
        <v>89</v>
      </c>
      <c r="L2" t="s">
        <v>111</v>
      </c>
    </row>
    <row r="3" spans="1:12" x14ac:dyDescent="0.25">
      <c r="A3" t="s">
        <v>53</v>
      </c>
      <c r="B3" t="s">
        <v>53</v>
      </c>
      <c r="C3" t="s">
        <v>52</v>
      </c>
      <c r="F3" t="s">
        <v>96</v>
      </c>
      <c r="G3" t="s">
        <v>74</v>
      </c>
      <c r="H3" t="s">
        <v>90</v>
      </c>
      <c r="I3" t="s">
        <v>90</v>
      </c>
      <c r="J3" t="s">
        <v>91</v>
      </c>
      <c r="K3" t="s">
        <v>89</v>
      </c>
      <c r="L3" t="s">
        <v>112</v>
      </c>
    </row>
    <row r="4" spans="1:12" ht="45" x14ac:dyDescent="0.25">
      <c r="A4" t="s">
        <v>48</v>
      </c>
      <c r="B4" t="s">
        <v>48</v>
      </c>
      <c r="C4" t="s">
        <v>47</v>
      </c>
      <c r="F4" t="s">
        <v>95</v>
      </c>
      <c r="G4" t="s">
        <v>74</v>
      </c>
      <c r="H4" t="s">
        <v>84</v>
      </c>
      <c r="I4" t="s">
        <v>92</v>
      </c>
      <c r="J4" t="s">
        <v>93</v>
      </c>
      <c r="K4" t="s">
        <v>89</v>
      </c>
      <c r="L4" s="15" t="s">
        <v>113</v>
      </c>
    </row>
    <row r="5" spans="1:12" x14ac:dyDescent="0.25">
      <c r="A5" t="s">
        <v>56</v>
      </c>
      <c r="B5" t="s">
        <v>56</v>
      </c>
      <c r="C5" t="s">
        <v>55</v>
      </c>
      <c r="F5" t="s">
        <v>97</v>
      </c>
      <c r="G5" t="s">
        <v>74</v>
      </c>
      <c r="H5" t="s">
        <v>90</v>
      </c>
      <c r="I5" t="s">
        <v>90</v>
      </c>
      <c r="J5" t="s">
        <v>91</v>
      </c>
      <c r="K5" t="s">
        <v>89</v>
      </c>
      <c r="L5" t="s">
        <v>114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Rapport_global</vt:lpstr>
      <vt:lpstr>users</vt:lpstr>
      <vt:lpstr>1A</vt:lpstr>
      <vt:lpstr>1B</vt:lpstr>
      <vt:lpstr>2A</vt:lpstr>
      <vt:lpstr>2B</vt:lpstr>
      <vt:lpstr>Partie_2</vt:lpstr>
      <vt:lpstr>Partie_3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cpapillon</dc:creator>
  <cp:lastModifiedBy>Nelson Moller</cp:lastModifiedBy>
  <cp:revision>0</cp:revision>
  <cp:lastPrinted>2015-08-21T13:59:53Z</cp:lastPrinted>
  <dcterms:created xsi:type="dcterms:W3CDTF">2015-08-18T16:53:24Z</dcterms:created>
  <dcterms:modified xsi:type="dcterms:W3CDTF">2015-11-25T21:36:06Z</dcterms:modified>
  <dc:language>fr-CA</dc:language>
</cp:coreProperties>
</file>